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imon\Downloads\"/>
    </mc:Choice>
  </mc:AlternateContent>
  <xr:revisionPtr revIDLastSave="0" documentId="8_{9073A5FD-148B-4DCC-9740-CFAE4120FFDD}" xr6:coauthVersionLast="47" xr6:coauthVersionMax="47" xr10:uidLastSave="{00000000-0000-0000-0000-000000000000}"/>
  <workbookProtection workbookAlgorithmName="SHA-512" workbookHashValue="Wn7GrMIhP2V7qjPA/dhNBqYKIb4l1evrivj6CMuNEFutmWRjU16q+n2BU8lJ1VMdL1zI5zOZX1Vexlsss1c0DQ==" workbookSaltValue="O2dXeMmwU6uUoC+vSji2Rw==" workbookSpinCount="100000" lockStructure="1"/>
  <bookViews>
    <workbookView xWindow="-28920" yWindow="-1650" windowWidth="29040" windowHeight="15840" xr2:uid="{BA0E23FC-0D31-4F09-9B25-125364C51718}"/>
  </bookViews>
  <sheets>
    <sheet name="Concrete Volumes" sheetId="2" r:id="rId1"/>
    <sheet name="Tables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3" l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F4" i="3"/>
  <c r="F3" i="3" s="1"/>
  <c r="F6" i="3"/>
  <c r="F7" i="3" s="1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13" i="3"/>
  <c r="C14" i="3"/>
  <c r="C15" i="3"/>
  <c r="C16" i="3"/>
  <c r="C17" i="3"/>
  <c r="C18" i="3"/>
  <c r="C19" i="3"/>
  <c r="C20" i="3"/>
  <c r="C21" i="3"/>
  <c r="C22" i="3"/>
  <c r="C12" i="3"/>
  <c r="C11" i="3" s="1"/>
  <c r="C10" i="3" s="1"/>
  <c r="C9" i="3" s="1"/>
  <c r="C8" i="3" s="1"/>
  <c r="C7" i="3" s="1"/>
  <c r="C3" i="3"/>
  <c r="I6" i="2"/>
  <c r="I4" i="2"/>
  <c r="J6" i="2"/>
  <c r="J4" i="2"/>
  <c r="L22" i="2"/>
  <c r="B22" i="2"/>
  <c r="F8" i="3" l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I5" i="2"/>
  <c r="L5" i="2" s="1"/>
  <c r="J22" i="2" s="1"/>
  <c r="J5" i="2"/>
  <c r="I22" i="2" s="1"/>
  <c r="H22" i="2"/>
  <c r="M22" i="2"/>
  <c r="C22" i="2"/>
  <c r="L6" i="2"/>
  <c r="N22" i="2" s="1"/>
  <c r="L4" i="2"/>
  <c r="D22" i="2" s="1"/>
</calcChain>
</file>

<file path=xl/sharedStrings.xml><?xml version="1.0" encoding="utf-8"?>
<sst xmlns="http://schemas.openxmlformats.org/spreadsheetml/2006/main" count="30" uniqueCount="20">
  <si>
    <t>Total area (m2)</t>
  </si>
  <si>
    <t>Volume of concrete (m3 per m2)</t>
  </si>
  <si>
    <t>Total Volume of concrete (m3)</t>
  </si>
  <si>
    <t>Concrete Volume Calculator</t>
  </si>
  <si>
    <t>Vol (m3)</t>
  </si>
  <si>
    <t>m3/m2</t>
  </si>
  <si>
    <t>Total m3</t>
  </si>
  <si>
    <t>DECK</t>
  </si>
  <si>
    <t>Slab Depth (mm)</t>
  </si>
  <si>
    <r>
      <t xml:space="preserve">Slab Depth -               </t>
    </r>
    <r>
      <rPr>
        <b/>
        <sz val="11"/>
        <color rgb="FFFF0000"/>
        <rFont val="Calibri"/>
        <family val="2"/>
        <scheme val="minor"/>
      </rPr>
      <t xml:space="preserve">100mm minimum </t>
    </r>
  </si>
  <si>
    <r>
      <t xml:space="preserve">Slab Depth -           </t>
    </r>
    <r>
      <rPr>
        <b/>
        <sz val="11"/>
        <color rgb="FFFF0000"/>
        <rFont val="Calibri"/>
        <family val="2"/>
        <scheme val="minor"/>
      </rPr>
      <t xml:space="preserve">130mm minimum </t>
    </r>
  </si>
  <si>
    <r>
      <t xml:space="preserve">Slab Depth -             </t>
    </r>
    <r>
      <rPr>
        <b/>
        <sz val="11"/>
        <color rgb="FFFF0000"/>
        <rFont val="Calibri"/>
        <family val="2"/>
        <scheme val="minor"/>
      </rPr>
      <t xml:space="preserve">140mm minimum </t>
    </r>
  </si>
  <si>
    <t>MF55</t>
  </si>
  <si>
    <t>MF60</t>
  </si>
  <si>
    <t>MF80</t>
  </si>
  <si>
    <t>CONCRETE VOLUME CALCULATOR FOR CMF PROFILES</t>
  </si>
  <si>
    <t>CMF Deck Profile</t>
  </si>
  <si>
    <t>MF55-600mm cover</t>
  </si>
  <si>
    <t>MF60-600mm cover</t>
  </si>
  <si>
    <t>MF80-600mm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</si>
</sst>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name val="Calibri"/>
      <family val="2"/>
      <scheme val="minor"/>
    </font>
    <font>
      <b/>
      <u/>
      <sz val="2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gradientFill degree="90">
        <stop position="0">
          <color theme="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1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8" borderId="0" xfId="0" applyFill="1"/>
    <xf numFmtId="0" fontId="11" fillId="0" borderId="0" xfId="0" applyFont="1" applyFill="1" applyAlignment="1">
      <alignment vertical="center"/>
    </xf>
    <xf numFmtId="0" fontId="9" fillId="0" borderId="0" xfId="3" applyFill="1"/>
    <xf numFmtId="0" fontId="9" fillId="0" borderId="0" xfId="4" applyFill="1"/>
    <xf numFmtId="0" fontId="10" fillId="0" borderId="0" xfId="0" applyFont="1" applyFill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164" fontId="0" fillId="0" borderId="1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4" xfId="0" applyBorder="1" applyAlignment="1">
      <alignment horizontal="center" vertical="center"/>
    </xf>
    <xf numFmtId="0" fontId="3" fillId="4" borderId="5" xfId="1" applyFont="1" applyFill="1" applyBorder="1" applyAlignment="1" applyProtection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2" fontId="12" fillId="4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0" borderId="0" xfId="3" applyFont="1" applyFill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13" fillId="0" borderId="0" xfId="0" applyFont="1" applyFill="1"/>
    <xf numFmtId="1" fontId="0" fillId="0" borderId="0" xfId="0" applyNumberFormat="1" applyFont="1" applyFill="1" applyAlignment="1">
      <alignment horizontal="center"/>
    </xf>
    <xf numFmtId="0" fontId="2" fillId="3" borderId="5" xfId="0" applyFont="1" applyFill="1" applyBorder="1" applyAlignment="1">
      <alignment horizontal="right" indent="1"/>
    </xf>
    <xf numFmtId="0" fontId="10" fillId="0" borderId="0" xfId="0" applyFont="1" applyFill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6" fontId="13" fillId="0" borderId="6" xfId="1" applyNumberFormat="1" applyFont="1" applyFill="1" applyBorder="1" applyAlignment="1" applyProtection="1">
      <alignment horizontal="center"/>
      <protection locked="0"/>
    </xf>
    <xf numFmtId="166" fontId="13" fillId="0" borderId="7" xfId="1" applyNumberFormat="1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3" fillId="0" borderId="8" xfId="1" applyFont="1" applyFill="1" applyBorder="1" applyAlignment="1" applyProtection="1">
      <alignment horizontal="center"/>
      <protection locked="0"/>
    </xf>
    <xf numFmtId="0" fontId="13" fillId="0" borderId="9" xfId="1" applyFont="1" applyFill="1" applyBorder="1" applyAlignment="1" applyProtection="1">
      <alignment horizontal="center"/>
      <protection locked="0"/>
    </xf>
    <xf numFmtId="0" fontId="13" fillId="0" borderId="4" xfId="1" applyFont="1" applyFill="1" applyBorder="1" applyAlignment="1" applyProtection="1">
      <alignment horizontal="center"/>
      <protection locked="0"/>
    </xf>
    <xf numFmtId="0" fontId="0" fillId="8" borderId="0" xfId="0" applyFill="1" applyAlignment="1">
      <alignment horizontal="center" wrapText="1"/>
    </xf>
  </cellXfs>
  <cellStyles count="5">
    <cellStyle name="20% - Accent2" xfId="2" builtinId="34" hidden="1"/>
    <cellStyle name="Black to White" xfId="3" xr:uid="{25741D00-1476-4AF5-9912-528E076B30D4}"/>
    <cellStyle name="Neutral" xfId="1" builtinId="28"/>
    <cellStyle name="Normal" xfId="0" builtinId="0"/>
    <cellStyle name="White to Black" xfId="4" xr:uid="{3099BCB4-C50D-4510-A437-258D580E66B9}"/>
  </cellStyles>
  <dxfs count="28">
    <dxf>
      <numFmt numFmtId="164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numFmt numFmtId="164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82826</xdr:colOff>
      <xdr:row>14</xdr:row>
      <xdr:rowOff>75429</xdr:rowOff>
    </xdr:from>
    <xdr:to>
      <xdr:col>13</xdr:col>
      <xdr:colOff>819979</xdr:colOff>
      <xdr:row>14</xdr:row>
      <xdr:rowOff>2476598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7A28AA-48F7-4867-88AD-EB76D3A93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6176" y="3428229"/>
          <a:ext cx="3366053" cy="2401169"/>
        </a:xfrm>
        <a:prstGeom prst="rect">
          <a:avLst/>
        </a:prstGeom>
      </xdr:spPr>
    </xdr:pic>
    <xdr:clientData/>
  </xdr:twoCellAnchor>
  <xdr:twoCellAnchor editAs="oneCell">
    <xdr:from>
      <xdr:col>7</xdr:col>
      <xdr:colOff>198783</xdr:colOff>
      <xdr:row>14</xdr:row>
      <xdr:rowOff>74545</xdr:rowOff>
    </xdr:from>
    <xdr:to>
      <xdr:col>9</xdr:col>
      <xdr:colOff>930942</xdr:colOff>
      <xdr:row>14</xdr:row>
      <xdr:rowOff>2478981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43ADEF-3157-4AA0-9F1E-C22B82D59F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693"/>
        <a:stretch/>
      </xdr:blipFill>
      <xdr:spPr>
        <a:xfrm>
          <a:off x="4151658" y="3427345"/>
          <a:ext cx="3361059" cy="2404436"/>
        </a:xfrm>
        <a:prstGeom prst="rect">
          <a:avLst/>
        </a:prstGeom>
      </xdr:spPr>
    </xdr:pic>
    <xdr:clientData/>
  </xdr:twoCellAnchor>
  <xdr:twoCellAnchor editAs="oneCell">
    <xdr:from>
      <xdr:col>1</xdr:col>
      <xdr:colOff>215346</xdr:colOff>
      <xdr:row>14</xdr:row>
      <xdr:rowOff>74544</xdr:rowOff>
    </xdr:from>
    <xdr:to>
      <xdr:col>3</xdr:col>
      <xdr:colOff>969062</xdr:colOff>
      <xdr:row>14</xdr:row>
      <xdr:rowOff>2476500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89A43A-D968-403E-B22D-3641AF816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537"/>
        <a:stretch/>
      </xdr:blipFill>
      <xdr:spPr>
        <a:xfrm>
          <a:off x="367746" y="3427344"/>
          <a:ext cx="3382616" cy="2401956"/>
        </a:xfrm>
        <a:prstGeom prst="rect">
          <a:avLst/>
        </a:prstGeom>
      </xdr:spPr>
    </xdr:pic>
    <xdr:clientData/>
  </xdr:twoCellAnchor>
  <xdr:twoCellAnchor editAs="oneCell">
    <xdr:from>
      <xdr:col>1</xdr:col>
      <xdr:colOff>74543</xdr:colOff>
      <xdr:row>14</xdr:row>
      <xdr:rowOff>2502775</xdr:rowOff>
    </xdr:from>
    <xdr:to>
      <xdr:col>13</xdr:col>
      <xdr:colOff>770283</xdr:colOff>
      <xdr:row>14</xdr:row>
      <xdr:rowOff>3185949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54A8EA0-D1DA-4BCD-8ED4-775EF127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8467" b="8591"/>
        <a:stretch/>
      </xdr:blipFill>
      <xdr:spPr>
        <a:xfrm>
          <a:off x="226943" y="5855575"/>
          <a:ext cx="10925590" cy="683174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0</xdr:row>
      <xdr:rowOff>57151</xdr:rowOff>
    </xdr:from>
    <xdr:to>
      <xdr:col>13</xdr:col>
      <xdr:colOff>57150</xdr:colOff>
      <xdr:row>8</xdr:row>
      <xdr:rowOff>150404</xdr:rowOff>
    </xdr:to>
    <xdr:pic>
      <xdr:nvPicPr>
        <xdr:cNvPr id="8" name="Picture 7" descr="Text, logo&#10;&#10;Description automatically generated">
          <a:extLst>
            <a:ext uri="{FF2B5EF4-FFF2-40B4-BE49-F238E27FC236}">
              <a16:creationId xmlns:a16="http://schemas.microsoft.com/office/drawing/2014/main" id="{8516F1F7-6640-C012-CE45-6806ABCBE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57151"/>
          <a:ext cx="2581275" cy="1341028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809625</xdr:colOff>
      <xdr:row>24</xdr:row>
      <xdr:rowOff>352425</xdr:rowOff>
    </xdr:from>
    <xdr:to>
      <xdr:col>12</xdr:col>
      <xdr:colOff>446770</xdr:colOff>
      <xdr:row>24</xdr:row>
      <xdr:rowOff>1400044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AE8F71-0E88-5C97-0C34-ACECC647F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43150" y="6715125"/>
          <a:ext cx="7238095" cy="10476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6BB7E9E-4748-4514-9219-94B49B6ADF65}" name="Table3" displayName="Table3" ref="B2:C43" totalsRowShown="0" headerRowDxfId="18" dataDxfId="16" headerRowBorderDxfId="17" tableBorderDxfId="15" totalsRowBorderDxfId="14">
  <tableColumns count="2">
    <tableColumn id="1" xr3:uid="{C245AB19-51C9-4A5B-96F4-5B09A881C825}" name="MF55" dataDxfId="13"/>
    <tableColumn id="2" xr3:uid="{C36D4784-910C-4DA1-B399-AE04B541C273}" name="Vol (m3)" dataDxfId="1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D17CAF6-2B05-45D3-AA16-D48FC263DF36}" name="Table4" displayName="Table4" ref="E2:F37" totalsRowShown="0" headerRowDxfId="11" dataDxfId="9" headerRowBorderDxfId="10" tableBorderDxfId="8">
  <tableColumns count="2">
    <tableColumn id="1" xr3:uid="{27191FC2-6F26-4512-854F-CC3AE5C62251}" name="MF60" dataDxfId="7"/>
    <tableColumn id="2" xr3:uid="{92D0D9AC-9A6E-41B5-862E-02E638DE9153}" name="Vol (m3)" dataDxfId="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E2FB83D-7697-494E-9753-36A06AACBDE6}" name="Table5" displayName="Table5" ref="H2:I35" totalsRowShown="0" headerRowDxfId="5" dataDxfId="3" headerRowBorderDxfId="4" tableBorderDxfId="2">
  <tableColumns count="2">
    <tableColumn id="1" xr3:uid="{E5F94471-A793-4818-96D3-543D7CAF7B1D}" name="MF80" dataDxfId="1"/>
    <tableColumn id="2" xr3:uid="{9D8CEBEE-E22C-4A5D-A5D5-924E5DFF6AEA}" name="Vol (m3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DF7D1-3B34-43B8-B06B-43AC7C8109A7}">
  <sheetPr codeName="Sheet1">
    <pageSetUpPr fitToPage="1"/>
  </sheetPr>
  <dimension ref="A1:O26"/>
  <sheetViews>
    <sheetView showGridLines="0" tabSelected="1" zoomScaleNormal="100" workbookViewId="0">
      <selection activeCell="C11" sqref="C11:G11"/>
    </sheetView>
  </sheetViews>
  <sheetFormatPr defaultColWidth="0" defaultRowHeight="15" zeroHeight="1" x14ac:dyDescent="0.25"/>
  <cols>
    <col min="1" max="1" width="2.28515625" style="2" customWidth="1"/>
    <col min="2" max="2" width="20.7109375" style="2" customWidth="1"/>
    <col min="3" max="3" width="18.7109375" style="2" bestFit="1" customWidth="1"/>
    <col min="4" max="4" width="15.28515625" style="2" bestFit="1" customWidth="1"/>
    <col min="5" max="6" width="15.28515625" style="2" hidden="1" customWidth="1"/>
    <col min="7" max="7" width="2.28515625" style="2" customWidth="1"/>
    <col min="8" max="8" width="20.7109375" style="2" customWidth="1"/>
    <col min="9" max="9" width="18.7109375" style="2" bestFit="1" customWidth="1"/>
    <col min="10" max="10" width="15.28515625" style="2" bestFit="1" customWidth="1"/>
    <col min="11" max="11" width="2.28515625" style="2" customWidth="1"/>
    <col min="12" max="12" width="20.7109375" style="2" customWidth="1"/>
    <col min="13" max="13" width="18.7109375" style="2" bestFit="1" customWidth="1"/>
    <col min="14" max="14" width="15.28515625" style="2" bestFit="1" customWidth="1"/>
    <col min="15" max="15" width="2.28515625" style="2" customWidth="1"/>
    <col min="16" max="16384" width="9.140625" style="2" hidden="1"/>
  </cols>
  <sheetData>
    <row r="1" spans="2:14" ht="14.25" customHeight="1" x14ac:dyDescent="0.25">
      <c r="B1" s="8"/>
      <c r="I1" s="11"/>
      <c r="J1" s="8"/>
    </row>
    <row r="2" spans="2:14" ht="84" customHeight="1" x14ac:dyDescent="0.25">
      <c r="B2" s="33" t="s">
        <v>15</v>
      </c>
      <c r="C2" s="33"/>
      <c r="D2" s="33"/>
      <c r="E2" s="33"/>
      <c r="F2" s="33"/>
      <c r="G2" s="33"/>
      <c r="H2" s="33"/>
      <c r="I2" s="33"/>
      <c r="J2" s="8"/>
      <c r="K2" s="6"/>
      <c r="L2" s="6"/>
      <c r="M2" s="6"/>
      <c r="N2" s="6"/>
    </row>
    <row r="3" spans="2:14" ht="10.5" hidden="1" customHeight="1" x14ac:dyDescent="0.25">
      <c r="B3" s="24"/>
      <c r="C3" s="24"/>
      <c r="D3" s="24"/>
      <c r="E3" s="24"/>
      <c r="F3" s="24"/>
      <c r="G3" s="24"/>
      <c r="H3" s="27" t="s">
        <v>7</v>
      </c>
      <c r="I3" s="26"/>
      <c r="J3" s="28" t="s">
        <v>5</v>
      </c>
      <c r="K3" s="26"/>
      <c r="L3" s="28" t="s">
        <v>6</v>
      </c>
      <c r="M3" s="24"/>
      <c r="N3" s="24"/>
    </row>
    <row r="4" spans="2:14" ht="10.5" hidden="1" customHeight="1" x14ac:dyDescent="0.25">
      <c r="B4" s="24"/>
      <c r="C4" s="24"/>
      <c r="D4" s="24"/>
      <c r="E4" s="24"/>
      <c r="F4" s="24"/>
      <c r="G4" s="24"/>
      <c r="H4" s="27" t="s">
        <v>12</v>
      </c>
      <c r="I4" s="29" t="b">
        <f>IF($C$11=H4,(VLOOKUP($I$11,Tables!B3:C43,2,0)*$M$11))</f>
        <v>0</v>
      </c>
      <c r="J4" s="28" t="b">
        <f>IF($C$11=H4,(VLOOKUP($I$11,Tables!B3:C43,2,0)))</f>
        <v>0</v>
      </c>
      <c r="K4" s="30"/>
      <c r="L4" s="31">
        <f>ROUNDUP(I4,0)</f>
        <v>0</v>
      </c>
      <c r="M4" s="24"/>
      <c r="N4" s="24"/>
    </row>
    <row r="5" spans="2:14" ht="10.5" hidden="1" customHeight="1" x14ac:dyDescent="0.25">
      <c r="B5" s="24"/>
      <c r="C5" s="24"/>
      <c r="D5" s="24"/>
      <c r="E5" s="24"/>
      <c r="F5" s="24"/>
      <c r="G5" s="24"/>
      <c r="H5" s="27" t="s">
        <v>13</v>
      </c>
      <c r="I5" s="29">
        <f>IF($C$11=H5,(VLOOKUP($I$11,Tables!E3:F37,2,0)*$M$11))</f>
        <v>58</v>
      </c>
      <c r="J5" s="28">
        <f>IF($C$11=H5,(VLOOKUP($I$11,Tables!E3:F37,2,0)))</f>
        <v>0.11600000000000001</v>
      </c>
      <c r="K5" s="26"/>
      <c r="L5" s="31">
        <f>ROUNDUP(I5,0)</f>
        <v>58</v>
      </c>
      <c r="M5" s="24"/>
      <c r="N5" s="24"/>
    </row>
    <row r="6" spans="2:14" ht="10.5" hidden="1" customHeight="1" x14ac:dyDescent="0.25">
      <c r="B6" s="24"/>
      <c r="C6" s="24"/>
      <c r="D6" s="24"/>
      <c r="E6" s="24"/>
      <c r="F6" s="24"/>
      <c r="G6" s="24"/>
      <c r="H6" s="27" t="s">
        <v>14</v>
      </c>
      <c r="I6" s="29" t="b">
        <f>IF($C$11=H6,(VLOOKUP($I$11,Tables!H3:I35,2,0)*$M$11))</f>
        <v>0</v>
      </c>
      <c r="J6" s="28" t="b">
        <f>IF($C$11=H6,(VLOOKUP($I$11,Tables!H3:I35,2,0)))</f>
        <v>0</v>
      </c>
      <c r="K6" s="26"/>
      <c r="L6" s="31">
        <f>ROUNDUP(I6,0)</f>
        <v>0</v>
      </c>
      <c r="M6" s="24"/>
      <c r="N6" s="24"/>
    </row>
    <row r="7" spans="2:14" ht="10.5" hidden="1" customHeight="1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2:14" s="9" customFormat="1" ht="34.5" hidden="1" customHeight="1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2:14" s="9" customFormat="1" ht="15.75" customHeight="1" thickBot="1" x14ac:dyDescent="0.3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2:14" ht="27.75" customHeight="1" thickBot="1" x14ac:dyDescent="0.3">
      <c r="B10" s="39" t="s">
        <v>3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2:14" ht="15.75" thickBot="1" x14ac:dyDescent="0.3">
      <c r="B11" s="32" t="s">
        <v>16</v>
      </c>
      <c r="C11" s="42" t="s">
        <v>13</v>
      </c>
      <c r="D11" s="43"/>
      <c r="E11" s="43"/>
      <c r="F11" s="43"/>
      <c r="G11" s="44"/>
      <c r="H11" s="32" t="s">
        <v>8</v>
      </c>
      <c r="I11" s="42">
        <v>150</v>
      </c>
      <c r="J11" s="43"/>
      <c r="K11" s="44"/>
      <c r="L11" s="32" t="s">
        <v>0</v>
      </c>
      <c r="M11" s="37">
        <v>500</v>
      </c>
      <c r="N11" s="38"/>
    </row>
    <row r="12" spans="2:14" hidden="1" x14ac:dyDescent="0.25">
      <c r="E12" s="26"/>
      <c r="F12" s="26"/>
      <c r="G12" s="26"/>
      <c r="M12" s="26"/>
      <c r="N12" s="26"/>
    </row>
    <row r="13" spans="2:14" hidden="1" x14ac:dyDescent="0.25">
      <c r="E13" s="26"/>
      <c r="F13" s="26"/>
      <c r="G13" s="26"/>
      <c r="M13" s="26"/>
      <c r="N13" s="26"/>
    </row>
    <row r="14" spans="2:14" ht="15.75" hidden="1" customHeight="1" x14ac:dyDescent="0.25">
      <c r="B14" s="23"/>
      <c r="C14" s="23"/>
      <c r="D14" s="23"/>
      <c r="G14" s="23"/>
      <c r="H14" s="23"/>
      <c r="I14" s="23"/>
      <c r="J14" s="23"/>
      <c r="K14" s="23"/>
      <c r="L14" s="23"/>
    </row>
    <row r="15" spans="2:14" ht="252" customHeight="1" thickBot="1" x14ac:dyDescent="0.3">
      <c r="B15" s="23"/>
      <c r="C15" s="23"/>
      <c r="D15" s="23"/>
      <c r="G15" s="23"/>
      <c r="H15" s="23"/>
      <c r="I15" s="23"/>
      <c r="J15" s="23"/>
      <c r="K15" s="23"/>
      <c r="L15" s="23"/>
    </row>
    <row r="16" spans="2:14" ht="15.75" hidden="1" customHeight="1" x14ac:dyDescent="0.25">
      <c r="B16" s="23"/>
      <c r="C16" s="23"/>
      <c r="D16" s="23"/>
      <c r="G16" s="23"/>
      <c r="H16" s="23"/>
      <c r="I16" s="23"/>
      <c r="J16" s="23"/>
      <c r="K16" s="23"/>
      <c r="L16" s="23"/>
    </row>
    <row r="17" spans="1:15" ht="15.75" hidden="1" customHeight="1" x14ac:dyDescent="0.25">
      <c r="B17" s="23"/>
      <c r="C17" s="23"/>
      <c r="D17" s="23"/>
      <c r="G17" s="23"/>
      <c r="H17" s="23"/>
      <c r="I17" s="23"/>
      <c r="J17" s="23"/>
      <c r="K17" s="23"/>
      <c r="L17" s="23"/>
    </row>
    <row r="18" spans="1:15" ht="15.75" hidden="1" customHeight="1" x14ac:dyDescent="0.25">
      <c r="B18" s="23"/>
      <c r="C18" s="23"/>
      <c r="D18" s="23"/>
      <c r="G18" s="23"/>
      <c r="H18" s="23"/>
      <c r="I18" s="23"/>
      <c r="J18" s="23"/>
      <c r="K18" s="23"/>
      <c r="L18" s="23"/>
    </row>
    <row r="19" spans="1:15" ht="15.75" hidden="1" customHeight="1" thickBot="1" x14ac:dyDescent="0.3">
      <c r="B19" s="23"/>
      <c r="C19" s="23"/>
      <c r="D19" s="23"/>
      <c r="G19" s="23"/>
      <c r="H19" s="23"/>
      <c r="I19" s="23"/>
      <c r="J19" s="23"/>
      <c r="K19" s="23"/>
      <c r="L19" s="23"/>
    </row>
    <row r="20" spans="1:15" ht="19.5" thickBot="1" x14ac:dyDescent="0.3">
      <c r="B20" s="34" t="s">
        <v>17</v>
      </c>
      <c r="C20" s="35"/>
      <c r="D20" s="36"/>
      <c r="E20"/>
      <c r="F20"/>
      <c r="G20"/>
      <c r="H20" s="34" t="s">
        <v>18</v>
      </c>
      <c r="I20" s="35"/>
      <c r="J20" s="36"/>
      <c r="K20"/>
      <c r="L20" s="34" t="s">
        <v>19</v>
      </c>
      <c r="M20" s="35"/>
      <c r="N20" s="36"/>
    </row>
    <row r="21" spans="1:15" ht="39.950000000000003" customHeight="1" thickBot="1" x14ac:dyDescent="0.3">
      <c r="B21" s="3" t="s">
        <v>9</v>
      </c>
      <c r="C21" s="4" t="s">
        <v>1</v>
      </c>
      <c r="D21" s="5" t="s">
        <v>2</v>
      </c>
      <c r="E21"/>
      <c r="F21"/>
      <c r="G21"/>
      <c r="H21" s="3" t="s">
        <v>10</v>
      </c>
      <c r="I21" s="4" t="s">
        <v>1</v>
      </c>
      <c r="J21" s="5" t="s">
        <v>2</v>
      </c>
      <c r="K21"/>
      <c r="L21" s="3" t="s">
        <v>11</v>
      </c>
      <c r="M21" s="4" t="s">
        <v>1</v>
      </c>
      <c r="N21" s="5" t="s">
        <v>2</v>
      </c>
    </row>
    <row r="22" spans="1:15" ht="27.75" customHeight="1" thickBot="1" x14ac:dyDescent="0.3">
      <c r="B22" s="20" t="b">
        <f>IF($C$11="AMD54",$I$11)</f>
        <v>0</v>
      </c>
      <c r="C22" s="21">
        <f>SUM(J4)</f>
        <v>0</v>
      </c>
      <c r="D22" s="22">
        <f>SUM(L4)</f>
        <v>0</v>
      </c>
      <c r="E22"/>
      <c r="F22"/>
      <c r="G22"/>
      <c r="H22" s="20" t="b">
        <f>IF($C$11="AMD60",$I$11)</f>
        <v>0</v>
      </c>
      <c r="I22" s="21">
        <f>SUM(J5)</f>
        <v>0.11600000000000001</v>
      </c>
      <c r="J22" s="22">
        <f>SUM(L5)</f>
        <v>58</v>
      </c>
      <c r="K22"/>
      <c r="L22" s="20" t="b">
        <f>IF($C$11="AMD80",$I$11)</f>
        <v>0</v>
      </c>
      <c r="M22" s="21">
        <f>SUM(J6)</f>
        <v>0</v>
      </c>
      <c r="N22" s="22">
        <f>SUM(L6)</f>
        <v>0</v>
      </c>
    </row>
    <row r="23" spans="1:15" ht="4.5" customHeight="1" x14ac:dyDescent="0.25"/>
    <row r="24" spans="1:15" s="10" customFormat="1" ht="35.1" hidden="1" customHeight="1" x14ac:dyDescent="0.25"/>
    <row r="25" spans="1:15" ht="120" customHeight="1" x14ac:dyDescent="0.25">
      <c r="A25" s="7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7"/>
    </row>
    <row r="26" spans="1:15" ht="4.5" hidden="1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</sheetData>
  <sheetProtection algorithmName="SHA-512" hashValue="NCf4UvtpeTF6WQpUKYYKTGu2eg9K+rhvSopBRT//EcYYeheDnIeZF/XvJccdvT+PdsYwzHN70eQi1tnZo7YO4Q==" saltValue="FlB71TQRdAwq8B03wJWXlw==" spinCount="100000" sheet="1" objects="1" scenarios="1" selectLockedCells="1"/>
  <mergeCells count="9">
    <mergeCell ref="B25:N25"/>
    <mergeCell ref="B2:I2"/>
    <mergeCell ref="B20:D20"/>
    <mergeCell ref="H20:J20"/>
    <mergeCell ref="L20:N20"/>
    <mergeCell ref="M11:N11"/>
    <mergeCell ref="B10:N10"/>
    <mergeCell ref="C11:G11"/>
    <mergeCell ref="I11:K11"/>
  </mergeCells>
  <conditionalFormatting sqref="B22">
    <cfRule type="cellIs" dxfId="27" priority="6" operator="lessThan">
      <formula>100</formula>
    </cfRule>
  </conditionalFormatting>
  <conditionalFormatting sqref="H22">
    <cfRule type="cellIs" dxfId="26" priority="5" operator="lessThan">
      <formula>130</formula>
    </cfRule>
  </conditionalFormatting>
  <conditionalFormatting sqref="L22">
    <cfRule type="cellIs" dxfId="25" priority="4" operator="lessThan">
      <formula>140</formula>
    </cfRule>
  </conditionalFormatting>
  <dataValidations count="1">
    <dataValidation type="list" allowBlank="1" showInputMessage="1" showErrorMessage="1" sqref="C11" xr:uid="{CF34509A-95D7-4E30-B7AA-7967F1E230F0}">
      <formula1>$H$4:$H$6</formula1>
    </dataValidation>
  </dataValidations>
  <pageMargins left="0.7" right="0.7" top="0.75" bottom="0.75" header="0.3" footer="0.3"/>
  <pageSetup paperSize="9" scale="7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4B1044B2-0E1C-421F-896A-AFDA079F6DCB}">
            <xm:f>NOT(ISERROR(SEARCH(IF($C$11="AMD54",),B20)))</xm:f>
            <xm:f>IF($C$11="AMD54",)</xm:f>
            <x14:dxf>
              <font>
                <b/>
                <i val="0"/>
                <color theme="0"/>
              </font>
              <fill>
                <patternFill>
                  <bgColor rgb="FF00B0F0"/>
                </patternFill>
              </fill>
            </x14:dxf>
          </x14:cfRule>
          <xm:sqref>B20:D20</xm:sqref>
        </x14:conditionalFormatting>
        <x14:conditionalFormatting xmlns:xm="http://schemas.microsoft.com/office/excel/2006/main">
          <x14:cfRule type="containsText" priority="9" operator="containsText" id="{A5F1E4F7-08D8-4DF2-ABEE-996452255EDA}">
            <xm:f>NOT(ISERROR(SEARCH(IF($C$11="AMD60",),H20)))</xm:f>
            <xm:f>IF($C$11="AMD60",)</xm:f>
            <x14:dxf>
              <font>
                <b/>
                <i val="0"/>
                <color theme="0"/>
              </font>
              <fill>
                <patternFill>
                  <bgColor rgb="FF00B0F0"/>
                </patternFill>
              </fill>
            </x14:dxf>
          </x14:cfRule>
          <xm:sqref>H20:J20</xm:sqref>
        </x14:conditionalFormatting>
        <x14:conditionalFormatting xmlns:xm="http://schemas.microsoft.com/office/excel/2006/main">
          <x14:cfRule type="containsText" priority="7" operator="containsText" id="{42270534-C3F7-4FEC-BF04-F0B71FAC666A}">
            <xm:f>NOT(ISERROR(SEARCH(IF($C$11="AMD80",),L20)))</xm:f>
            <xm:f>IF($C$11="AMD80",)</xm:f>
            <x14:dxf>
              <font>
                <b/>
                <i val="0"/>
                <color theme="0"/>
              </font>
              <fill>
                <patternFill>
                  <bgColor rgb="FF00B0F0"/>
                </patternFill>
              </fill>
            </x14:dxf>
          </x14:cfRule>
          <xm:sqref>L20:N20</xm:sqref>
        </x14:conditionalFormatting>
        <x14:conditionalFormatting xmlns:xm="http://schemas.microsoft.com/office/excel/2006/main">
          <x14:cfRule type="containsText" priority="3" operator="containsText" id="{2C715106-FAC6-4A3A-97A7-E348F4EA15C6}">
            <xm:f>NOT(ISERROR(SEARCH(IF($C$11="AMD54",),D22)))</xm:f>
            <xm:f>IF($C$11="AMD54",)</xm:f>
            <x14:dxf>
              <font>
                <b/>
                <i val="0"/>
                <color theme="0"/>
              </font>
              <fill>
                <patternFill>
                  <bgColor rgb="FF00B0F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containsText" priority="2" operator="containsText" id="{A24369D9-E541-4F91-8191-124FF8FA4A5B}">
            <xm:f>NOT(ISERROR(SEARCH(IF($C$11="AMD60",),J22)))</xm:f>
            <xm:f>IF($C$11="AMD60",)</xm:f>
            <x14:dxf>
              <font>
                <b/>
                <i val="0"/>
                <color theme="0"/>
              </font>
              <fill>
                <patternFill>
                  <bgColor rgb="FF00B0F0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containsText" priority="1" operator="containsText" id="{A490A56E-CB7A-4741-BDF0-CE3DB28B0D00}">
            <xm:f>NOT(ISERROR(SEARCH(IF($C$11="AMD80",),N22)))</xm:f>
            <xm:f>IF($C$11="AMD80",)</xm:f>
            <x14:dxf>
              <font>
                <b/>
                <i val="0"/>
                <color theme="0"/>
              </font>
              <fill>
                <patternFill>
                  <bgColor rgb="FF00B0F0"/>
                </patternFill>
              </fill>
            </x14:dxf>
          </x14:cfRule>
          <xm:sqref>N22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E8D82-F35F-4C14-9487-2C3128F5E0E7}">
  <sheetPr codeName="Sheet2"/>
  <dimension ref="A1:J44"/>
  <sheetViews>
    <sheetView showGridLines="0" zoomScale="130" zoomScaleNormal="130" workbookViewId="0">
      <selection activeCell="D15" sqref="D15"/>
    </sheetView>
  </sheetViews>
  <sheetFormatPr defaultColWidth="0" defaultRowHeight="15" zeroHeight="1" x14ac:dyDescent="0.25"/>
  <cols>
    <col min="1" max="1" width="2.28515625" customWidth="1"/>
    <col min="2" max="9" width="9.140625" customWidth="1"/>
    <col min="10" max="10" width="2.85546875" customWidth="1"/>
    <col min="11" max="16384" width="9.140625" hidden="1"/>
  </cols>
  <sheetData>
    <row r="1" spans="2:9" ht="3.75" customHeight="1" thickBot="1" x14ac:dyDescent="0.3"/>
    <row r="2" spans="2:9" ht="16.5" thickBot="1" x14ac:dyDescent="0.3">
      <c r="B2" s="12" t="s">
        <v>12</v>
      </c>
      <c r="C2" s="13" t="s">
        <v>4</v>
      </c>
      <c r="E2" s="12" t="s">
        <v>13</v>
      </c>
      <c r="F2" s="13" t="s">
        <v>4</v>
      </c>
      <c r="H2" s="12" t="s">
        <v>14</v>
      </c>
      <c r="I2" s="13" t="s">
        <v>4</v>
      </c>
    </row>
    <row r="3" spans="2:9" x14ac:dyDescent="0.25">
      <c r="B3" s="14">
        <v>100</v>
      </c>
      <c r="C3" s="15">
        <f>C4-0.005</f>
        <v>9.0999999999999998E-2</v>
      </c>
      <c r="D3" s="1"/>
      <c r="E3" s="14">
        <v>130</v>
      </c>
      <c r="F3" s="15">
        <f>F4-0.005</f>
        <v>9.5999999999999988E-2</v>
      </c>
      <c r="G3" s="1"/>
      <c r="H3" s="14">
        <v>140</v>
      </c>
      <c r="I3" s="17">
        <v>9.6000000000000002E-2</v>
      </c>
    </row>
    <row r="4" spans="2:9" x14ac:dyDescent="0.25">
      <c r="B4" s="16">
        <v>105</v>
      </c>
      <c r="C4" s="17">
        <v>9.6000000000000002E-2</v>
      </c>
      <c r="D4" s="1"/>
      <c r="E4" s="16">
        <v>135</v>
      </c>
      <c r="F4" s="15">
        <f>F5-0.005</f>
        <v>0.10099999999999999</v>
      </c>
      <c r="G4" s="1"/>
      <c r="H4" s="16">
        <v>145</v>
      </c>
      <c r="I4" s="15">
        <f>I3+0.005</f>
        <v>0.10100000000000001</v>
      </c>
    </row>
    <row r="5" spans="2:9" x14ac:dyDescent="0.25">
      <c r="B5" s="16">
        <v>110</v>
      </c>
      <c r="C5" s="17">
        <v>0.10100000000000001</v>
      </c>
      <c r="D5" s="1"/>
      <c r="E5" s="16">
        <v>140</v>
      </c>
      <c r="F5" s="17">
        <v>0.106</v>
      </c>
      <c r="G5" s="1"/>
      <c r="H5" s="16">
        <v>150</v>
      </c>
      <c r="I5" s="15">
        <f>I4+0.005</f>
        <v>0.10600000000000001</v>
      </c>
    </row>
    <row r="6" spans="2:9" x14ac:dyDescent="0.25">
      <c r="B6" s="16">
        <v>115</v>
      </c>
      <c r="C6" s="17">
        <v>0.106</v>
      </c>
      <c r="D6" s="18"/>
      <c r="E6" s="16">
        <v>145</v>
      </c>
      <c r="F6" s="15">
        <f>F5+0.005</f>
        <v>0.111</v>
      </c>
      <c r="G6" s="1"/>
      <c r="H6" s="16">
        <v>155</v>
      </c>
      <c r="I6" s="15">
        <f>I5+0.005</f>
        <v>0.11100000000000002</v>
      </c>
    </row>
    <row r="7" spans="2:9" x14ac:dyDescent="0.25">
      <c r="B7" s="16">
        <v>120</v>
      </c>
      <c r="C7" s="15">
        <f t="shared" ref="C7:C22" si="0">C8-0.005</f>
        <v>0.11099999999999993</v>
      </c>
      <c r="D7" s="1"/>
      <c r="E7" s="16">
        <v>150</v>
      </c>
      <c r="F7" s="15">
        <f>F6+0.005</f>
        <v>0.11600000000000001</v>
      </c>
      <c r="G7" s="1"/>
      <c r="H7" s="16">
        <v>160</v>
      </c>
      <c r="I7" s="15">
        <f>I6+0.005</f>
        <v>0.11600000000000002</v>
      </c>
    </row>
    <row r="8" spans="2:9" x14ac:dyDescent="0.25">
      <c r="B8" s="16">
        <v>125</v>
      </c>
      <c r="C8" s="15">
        <f t="shared" si="0"/>
        <v>0.11599999999999994</v>
      </c>
      <c r="D8" s="1"/>
      <c r="E8" s="16">
        <v>155</v>
      </c>
      <c r="F8" s="15">
        <f>F7+0.005</f>
        <v>0.12100000000000001</v>
      </c>
      <c r="G8" s="1"/>
      <c r="H8" s="16">
        <v>165</v>
      </c>
      <c r="I8" s="15">
        <f>I7+0.005</f>
        <v>0.12100000000000002</v>
      </c>
    </row>
    <row r="9" spans="2:9" x14ac:dyDescent="0.25">
      <c r="B9" s="16">
        <v>130</v>
      </c>
      <c r="C9" s="15">
        <f t="shared" si="0"/>
        <v>0.12099999999999994</v>
      </c>
      <c r="D9" s="1"/>
      <c r="E9" s="16">
        <v>160</v>
      </c>
      <c r="F9" s="15">
        <f>F8+0.005</f>
        <v>0.126</v>
      </c>
      <c r="G9" s="1"/>
      <c r="H9" s="16">
        <v>170</v>
      </c>
      <c r="I9" s="15">
        <f t="shared" ref="I9:I35" si="1">I8+0.005</f>
        <v>0.12600000000000003</v>
      </c>
    </row>
    <row r="10" spans="2:9" x14ac:dyDescent="0.25">
      <c r="B10" s="16">
        <v>135</v>
      </c>
      <c r="C10" s="15">
        <f t="shared" si="0"/>
        <v>0.12599999999999995</v>
      </c>
      <c r="D10" s="1"/>
      <c r="E10" s="16">
        <v>165</v>
      </c>
      <c r="F10" s="15">
        <f>F9+0.005</f>
        <v>0.13100000000000001</v>
      </c>
      <c r="G10" s="1"/>
      <c r="H10" s="16">
        <v>175</v>
      </c>
      <c r="I10" s="15">
        <f t="shared" si="1"/>
        <v>0.13100000000000003</v>
      </c>
    </row>
    <row r="11" spans="2:9" x14ac:dyDescent="0.25">
      <c r="B11" s="16">
        <v>140</v>
      </c>
      <c r="C11" s="15">
        <f t="shared" si="0"/>
        <v>0.13099999999999995</v>
      </c>
      <c r="D11" s="1"/>
      <c r="E11" s="16">
        <v>170</v>
      </c>
      <c r="F11" s="15">
        <f t="shared" ref="F11:F37" si="2">F10+0.005</f>
        <v>0.13600000000000001</v>
      </c>
      <c r="G11" s="1"/>
      <c r="H11" s="16">
        <v>180</v>
      </c>
      <c r="I11" s="15">
        <f t="shared" si="1"/>
        <v>0.13600000000000004</v>
      </c>
    </row>
    <row r="12" spans="2:9" x14ac:dyDescent="0.25">
      <c r="B12" s="16">
        <v>145</v>
      </c>
      <c r="C12" s="15">
        <f t="shared" si="0"/>
        <v>0.13599999999999995</v>
      </c>
      <c r="D12" s="1"/>
      <c r="E12" s="16">
        <v>175</v>
      </c>
      <c r="F12" s="15">
        <f t="shared" si="2"/>
        <v>0.14100000000000001</v>
      </c>
      <c r="G12" s="1"/>
      <c r="H12" s="16">
        <v>185</v>
      </c>
      <c r="I12" s="15">
        <f t="shared" si="1"/>
        <v>0.14100000000000004</v>
      </c>
    </row>
    <row r="13" spans="2:9" x14ac:dyDescent="0.25">
      <c r="B13" s="16">
        <v>150</v>
      </c>
      <c r="C13" s="15">
        <f t="shared" si="0"/>
        <v>0.14099999999999996</v>
      </c>
      <c r="D13" s="1"/>
      <c r="E13" s="16">
        <v>180</v>
      </c>
      <c r="F13" s="15">
        <f t="shared" si="2"/>
        <v>0.14600000000000002</v>
      </c>
      <c r="G13" s="1"/>
      <c r="H13" s="16">
        <v>190</v>
      </c>
      <c r="I13" s="15">
        <f t="shared" si="1"/>
        <v>0.14600000000000005</v>
      </c>
    </row>
    <row r="14" spans="2:9" x14ac:dyDescent="0.25">
      <c r="B14" s="16">
        <v>155</v>
      </c>
      <c r="C14" s="15">
        <f t="shared" si="0"/>
        <v>0.14599999999999996</v>
      </c>
      <c r="D14" s="1"/>
      <c r="E14" s="16">
        <v>185</v>
      </c>
      <c r="F14" s="15">
        <f t="shared" si="2"/>
        <v>0.15100000000000002</v>
      </c>
      <c r="G14" s="1"/>
      <c r="H14" s="16">
        <v>195</v>
      </c>
      <c r="I14" s="15">
        <f t="shared" si="1"/>
        <v>0.15100000000000005</v>
      </c>
    </row>
    <row r="15" spans="2:9" x14ac:dyDescent="0.25">
      <c r="B15" s="16">
        <v>160</v>
      </c>
      <c r="C15" s="15">
        <f t="shared" si="0"/>
        <v>0.15099999999999997</v>
      </c>
      <c r="D15" s="1"/>
      <c r="E15" s="16">
        <v>190</v>
      </c>
      <c r="F15" s="15">
        <f t="shared" si="2"/>
        <v>0.15600000000000003</v>
      </c>
      <c r="G15" s="1"/>
      <c r="H15" s="16">
        <v>200</v>
      </c>
      <c r="I15" s="15">
        <f t="shared" si="1"/>
        <v>0.15600000000000006</v>
      </c>
    </row>
    <row r="16" spans="2:9" x14ac:dyDescent="0.25">
      <c r="B16" s="16">
        <v>165</v>
      </c>
      <c r="C16" s="15">
        <f t="shared" si="0"/>
        <v>0.15599999999999997</v>
      </c>
      <c r="D16" s="1"/>
      <c r="E16" s="16">
        <v>195</v>
      </c>
      <c r="F16" s="15">
        <f t="shared" si="2"/>
        <v>0.16100000000000003</v>
      </c>
      <c r="G16" s="1"/>
      <c r="H16" s="16">
        <v>205</v>
      </c>
      <c r="I16" s="15">
        <f t="shared" si="1"/>
        <v>0.16100000000000006</v>
      </c>
    </row>
    <row r="17" spans="2:9" x14ac:dyDescent="0.25">
      <c r="B17" s="16">
        <v>170</v>
      </c>
      <c r="C17" s="15">
        <f t="shared" si="0"/>
        <v>0.16099999999999998</v>
      </c>
      <c r="D17" s="1"/>
      <c r="E17" s="16">
        <v>200</v>
      </c>
      <c r="F17" s="15">
        <f t="shared" si="2"/>
        <v>0.16600000000000004</v>
      </c>
      <c r="G17" s="1"/>
      <c r="H17" s="16">
        <v>210</v>
      </c>
      <c r="I17" s="15">
        <f t="shared" si="1"/>
        <v>0.16600000000000006</v>
      </c>
    </row>
    <row r="18" spans="2:9" x14ac:dyDescent="0.25">
      <c r="B18" s="16">
        <v>175</v>
      </c>
      <c r="C18" s="15">
        <f t="shared" si="0"/>
        <v>0.16599999999999998</v>
      </c>
      <c r="D18" s="1"/>
      <c r="E18" s="16">
        <v>205</v>
      </c>
      <c r="F18" s="15">
        <f t="shared" si="2"/>
        <v>0.17100000000000004</v>
      </c>
      <c r="G18" s="1"/>
      <c r="H18" s="16">
        <v>215</v>
      </c>
      <c r="I18" s="15">
        <f t="shared" si="1"/>
        <v>0.17100000000000007</v>
      </c>
    </row>
    <row r="19" spans="2:9" x14ac:dyDescent="0.25">
      <c r="B19" s="16">
        <v>180</v>
      </c>
      <c r="C19" s="15">
        <f t="shared" si="0"/>
        <v>0.17099999999999999</v>
      </c>
      <c r="D19" s="1"/>
      <c r="E19" s="16">
        <v>210</v>
      </c>
      <c r="F19" s="15">
        <f t="shared" si="2"/>
        <v>0.17600000000000005</v>
      </c>
      <c r="G19" s="1"/>
      <c r="H19" s="16">
        <v>220</v>
      </c>
      <c r="I19" s="15">
        <f t="shared" si="1"/>
        <v>0.17600000000000007</v>
      </c>
    </row>
    <row r="20" spans="2:9" x14ac:dyDescent="0.25">
      <c r="B20" s="16">
        <v>185</v>
      </c>
      <c r="C20" s="15">
        <f t="shared" si="0"/>
        <v>0.17599999999999999</v>
      </c>
      <c r="D20" s="1"/>
      <c r="E20" s="16">
        <v>215</v>
      </c>
      <c r="F20" s="15">
        <f t="shared" si="2"/>
        <v>0.18100000000000005</v>
      </c>
      <c r="G20" s="1"/>
      <c r="H20" s="16">
        <v>225</v>
      </c>
      <c r="I20" s="15">
        <f t="shared" si="1"/>
        <v>0.18100000000000008</v>
      </c>
    </row>
    <row r="21" spans="2:9" x14ac:dyDescent="0.25">
      <c r="B21" s="16">
        <v>190</v>
      </c>
      <c r="C21" s="15">
        <f t="shared" si="0"/>
        <v>0.18099999999999999</v>
      </c>
      <c r="D21" s="1"/>
      <c r="E21" s="16">
        <v>220</v>
      </c>
      <c r="F21" s="15">
        <f t="shared" si="2"/>
        <v>0.18600000000000005</v>
      </c>
      <c r="G21" s="1"/>
      <c r="H21" s="16">
        <v>230</v>
      </c>
      <c r="I21" s="15">
        <f t="shared" si="1"/>
        <v>0.18600000000000008</v>
      </c>
    </row>
    <row r="22" spans="2:9" x14ac:dyDescent="0.25">
      <c r="B22" s="16">
        <v>195</v>
      </c>
      <c r="C22" s="15">
        <f t="shared" si="0"/>
        <v>0.186</v>
      </c>
      <c r="D22" s="1"/>
      <c r="E22" s="16">
        <v>225</v>
      </c>
      <c r="F22" s="15">
        <f t="shared" si="2"/>
        <v>0.19100000000000006</v>
      </c>
      <c r="G22" s="1"/>
      <c r="H22" s="16">
        <v>235</v>
      </c>
      <c r="I22" s="15">
        <f t="shared" si="1"/>
        <v>0.19100000000000009</v>
      </c>
    </row>
    <row r="23" spans="2:9" x14ac:dyDescent="0.25">
      <c r="B23" s="16">
        <v>200</v>
      </c>
      <c r="C23" s="17">
        <v>0.191</v>
      </c>
      <c r="D23" s="1"/>
      <c r="E23" s="16">
        <v>230</v>
      </c>
      <c r="F23" s="15">
        <f t="shared" si="2"/>
        <v>0.19600000000000006</v>
      </c>
      <c r="G23" s="1"/>
      <c r="H23" s="16">
        <v>240</v>
      </c>
      <c r="I23" s="15">
        <f t="shared" si="1"/>
        <v>0.19600000000000009</v>
      </c>
    </row>
    <row r="24" spans="2:9" x14ac:dyDescent="0.25">
      <c r="B24" s="16">
        <v>205</v>
      </c>
      <c r="C24" s="15">
        <f t="shared" ref="C24:C43" si="3">C23+0.005</f>
        <v>0.19600000000000001</v>
      </c>
      <c r="D24" s="1"/>
      <c r="E24" s="16">
        <v>235</v>
      </c>
      <c r="F24" s="15">
        <f t="shared" si="2"/>
        <v>0.20100000000000007</v>
      </c>
      <c r="H24" s="16">
        <v>245</v>
      </c>
      <c r="I24" s="15">
        <f t="shared" si="1"/>
        <v>0.2010000000000001</v>
      </c>
    </row>
    <row r="25" spans="2:9" ht="15" customHeight="1" x14ac:dyDescent="0.25">
      <c r="B25" s="16">
        <v>210</v>
      </c>
      <c r="C25" s="15">
        <f t="shared" si="3"/>
        <v>0.20100000000000001</v>
      </c>
      <c r="D25" s="1"/>
      <c r="E25" s="16">
        <v>240</v>
      </c>
      <c r="F25" s="15">
        <f t="shared" si="2"/>
        <v>0.20600000000000007</v>
      </c>
      <c r="H25" s="16">
        <v>250</v>
      </c>
      <c r="I25" s="15">
        <f t="shared" si="1"/>
        <v>0.2060000000000001</v>
      </c>
    </row>
    <row r="26" spans="2:9" ht="15" customHeight="1" x14ac:dyDescent="0.25">
      <c r="B26" s="16">
        <v>215</v>
      </c>
      <c r="C26" s="15">
        <f t="shared" si="3"/>
        <v>0.20600000000000002</v>
      </c>
      <c r="E26" s="16">
        <v>245</v>
      </c>
      <c r="F26" s="15">
        <f t="shared" si="2"/>
        <v>0.21100000000000008</v>
      </c>
      <c r="H26" s="16">
        <v>255</v>
      </c>
      <c r="I26" s="15">
        <f t="shared" si="1"/>
        <v>0.2110000000000001</v>
      </c>
    </row>
    <row r="27" spans="2:9" ht="15" customHeight="1" x14ac:dyDescent="0.25">
      <c r="B27" s="16">
        <v>220</v>
      </c>
      <c r="C27" s="15">
        <f t="shared" si="3"/>
        <v>0.21100000000000002</v>
      </c>
      <c r="E27" s="16">
        <v>250</v>
      </c>
      <c r="F27" s="15">
        <f t="shared" si="2"/>
        <v>0.21600000000000008</v>
      </c>
      <c r="H27" s="16">
        <v>260</v>
      </c>
      <c r="I27" s="15">
        <f t="shared" si="1"/>
        <v>0.21600000000000011</v>
      </c>
    </row>
    <row r="28" spans="2:9" ht="15" customHeight="1" x14ac:dyDescent="0.25">
      <c r="B28" s="16">
        <v>225</v>
      </c>
      <c r="C28" s="15">
        <f t="shared" si="3"/>
        <v>0.21600000000000003</v>
      </c>
      <c r="E28" s="16">
        <v>255</v>
      </c>
      <c r="F28" s="15">
        <f t="shared" si="2"/>
        <v>0.22100000000000009</v>
      </c>
      <c r="H28" s="16">
        <v>265</v>
      </c>
      <c r="I28" s="15">
        <f t="shared" si="1"/>
        <v>0.22100000000000011</v>
      </c>
    </row>
    <row r="29" spans="2:9" ht="15" customHeight="1" x14ac:dyDescent="0.25">
      <c r="B29" s="16">
        <v>230</v>
      </c>
      <c r="C29" s="15">
        <f t="shared" si="3"/>
        <v>0.22100000000000003</v>
      </c>
      <c r="E29" s="16">
        <v>260</v>
      </c>
      <c r="F29" s="15">
        <f t="shared" si="2"/>
        <v>0.22600000000000009</v>
      </c>
      <c r="H29" s="16">
        <v>270</v>
      </c>
      <c r="I29" s="15">
        <f t="shared" si="1"/>
        <v>0.22600000000000012</v>
      </c>
    </row>
    <row r="30" spans="2:9" ht="15" customHeight="1" x14ac:dyDescent="0.25">
      <c r="B30" s="16">
        <v>235</v>
      </c>
      <c r="C30" s="15">
        <f t="shared" si="3"/>
        <v>0.22600000000000003</v>
      </c>
      <c r="E30" s="16">
        <v>265</v>
      </c>
      <c r="F30" s="15">
        <f t="shared" si="2"/>
        <v>0.23100000000000009</v>
      </c>
      <c r="H30" s="16">
        <v>275</v>
      </c>
      <c r="I30" s="15">
        <f t="shared" si="1"/>
        <v>0.23100000000000012</v>
      </c>
    </row>
    <row r="31" spans="2:9" ht="15" customHeight="1" x14ac:dyDescent="0.25">
      <c r="B31" s="16">
        <v>240</v>
      </c>
      <c r="C31" s="15">
        <f t="shared" si="3"/>
        <v>0.23100000000000004</v>
      </c>
      <c r="E31" s="16">
        <v>270</v>
      </c>
      <c r="F31" s="15">
        <f t="shared" si="2"/>
        <v>0.2360000000000001</v>
      </c>
      <c r="H31" s="16">
        <v>280</v>
      </c>
      <c r="I31" s="15">
        <f t="shared" si="1"/>
        <v>0.23600000000000013</v>
      </c>
    </row>
    <row r="32" spans="2:9" ht="15" customHeight="1" x14ac:dyDescent="0.25">
      <c r="B32" s="16">
        <v>245</v>
      </c>
      <c r="C32" s="15">
        <f t="shared" si="3"/>
        <v>0.23600000000000004</v>
      </c>
      <c r="E32" s="16">
        <v>275</v>
      </c>
      <c r="F32" s="15">
        <f t="shared" si="2"/>
        <v>0.2410000000000001</v>
      </c>
      <c r="H32" s="16">
        <v>285</v>
      </c>
      <c r="I32" s="15">
        <f t="shared" si="1"/>
        <v>0.24100000000000013</v>
      </c>
    </row>
    <row r="33" spans="2:9" ht="15" customHeight="1" x14ac:dyDescent="0.25">
      <c r="B33" s="16">
        <v>250</v>
      </c>
      <c r="C33" s="15">
        <f t="shared" si="3"/>
        <v>0.24100000000000005</v>
      </c>
      <c r="E33" s="16">
        <v>280</v>
      </c>
      <c r="F33" s="15">
        <f t="shared" si="2"/>
        <v>0.24600000000000011</v>
      </c>
      <c r="H33" s="16">
        <v>290</v>
      </c>
      <c r="I33" s="15">
        <f t="shared" si="1"/>
        <v>0.24600000000000014</v>
      </c>
    </row>
    <row r="34" spans="2:9" ht="15" customHeight="1" x14ac:dyDescent="0.25">
      <c r="B34" s="16">
        <v>255</v>
      </c>
      <c r="C34" s="15">
        <f t="shared" si="3"/>
        <v>0.24600000000000005</v>
      </c>
      <c r="E34" s="16">
        <v>285</v>
      </c>
      <c r="F34" s="15">
        <f t="shared" si="2"/>
        <v>0.25100000000000011</v>
      </c>
      <c r="H34" s="16">
        <v>295</v>
      </c>
      <c r="I34" s="15">
        <f t="shared" si="1"/>
        <v>0.25100000000000011</v>
      </c>
    </row>
    <row r="35" spans="2:9" ht="15" customHeight="1" x14ac:dyDescent="0.25">
      <c r="B35" s="16">
        <v>260</v>
      </c>
      <c r="C35" s="15">
        <f t="shared" si="3"/>
        <v>0.25100000000000006</v>
      </c>
      <c r="E35" s="16">
        <v>290</v>
      </c>
      <c r="F35" s="15">
        <f t="shared" si="2"/>
        <v>0.25600000000000012</v>
      </c>
      <c r="H35" s="19">
        <v>300</v>
      </c>
      <c r="I35" s="15">
        <f t="shared" si="1"/>
        <v>0.25600000000000012</v>
      </c>
    </row>
    <row r="36" spans="2:9" ht="15" customHeight="1" x14ac:dyDescent="0.25">
      <c r="B36" s="16">
        <v>265</v>
      </c>
      <c r="C36" s="15">
        <f t="shared" si="3"/>
        <v>0.25600000000000006</v>
      </c>
      <c r="E36" s="16">
        <v>295</v>
      </c>
      <c r="F36" s="15">
        <f t="shared" si="2"/>
        <v>0.26100000000000012</v>
      </c>
      <c r="H36" s="1"/>
      <c r="I36" s="1"/>
    </row>
    <row r="37" spans="2:9" ht="15" customHeight="1" x14ac:dyDescent="0.25">
      <c r="B37" s="16">
        <v>270</v>
      </c>
      <c r="C37" s="15">
        <f t="shared" si="3"/>
        <v>0.26100000000000007</v>
      </c>
      <c r="E37" s="19">
        <v>300</v>
      </c>
      <c r="F37" s="15">
        <f t="shared" si="2"/>
        <v>0.26600000000000013</v>
      </c>
      <c r="H37" s="1"/>
      <c r="I37" s="1"/>
    </row>
    <row r="38" spans="2:9" ht="15" customHeight="1" x14ac:dyDescent="0.25">
      <c r="B38" s="16">
        <v>275</v>
      </c>
      <c r="C38" s="15">
        <f t="shared" si="3"/>
        <v>0.26600000000000007</v>
      </c>
      <c r="E38" s="1"/>
      <c r="F38" s="1"/>
      <c r="H38" s="1"/>
      <c r="I38" s="1"/>
    </row>
    <row r="39" spans="2:9" ht="15" customHeight="1" x14ac:dyDescent="0.25">
      <c r="B39" s="16">
        <v>280</v>
      </c>
      <c r="C39" s="15">
        <f t="shared" si="3"/>
        <v>0.27100000000000007</v>
      </c>
      <c r="E39" s="1"/>
      <c r="F39" s="1"/>
      <c r="H39" s="1"/>
      <c r="I39" s="1"/>
    </row>
    <row r="40" spans="2:9" ht="15" customHeight="1" x14ac:dyDescent="0.25">
      <c r="B40" s="16">
        <v>285</v>
      </c>
      <c r="C40" s="15">
        <f t="shared" si="3"/>
        <v>0.27600000000000008</v>
      </c>
      <c r="E40" s="1"/>
      <c r="F40" s="1"/>
      <c r="H40" s="1"/>
      <c r="I40" s="1"/>
    </row>
    <row r="41" spans="2:9" ht="15" customHeight="1" x14ac:dyDescent="0.25">
      <c r="B41" s="16">
        <v>290</v>
      </c>
      <c r="C41" s="15">
        <f t="shared" si="3"/>
        <v>0.28100000000000008</v>
      </c>
      <c r="E41" s="1"/>
      <c r="F41" s="1"/>
    </row>
    <row r="42" spans="2:9" ht="15" customHeight="1" x14ac:dyDescent="0.25">
      <c r="B42" s="16">
        <v>295</v>
      </c>
      <c r="C42" s="15">
        <f t="shared" si="3"/>
        <v>0.28600000000000009</v>
      </c>
    </row>
    <row r="43" spans="2:9" ht="15" customHeight="1" x14ac:dyDescent="0.25">
      <c r="B43" s="19">
        <v>300</v>
      </c>
      <c r="C43" s="15">
        <f t="shared" si="3"/>
        <v>0.29100000000000009</v>
      </c>
    </row>
    <row r="44" spans="2:9" x14ac:dyDescent="0.25"/>
  </sheetData>
  <sheetProtection selectLockedCells="1" selectUnlockedCells="1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Concrete Volumes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Perkins</dc:creator>
  <cp:lastModifiedBy>Simon Perkins</cp:lastModifiedBy>
  <cp:lastPrinted>2020-02-19T15:27:11Z</cp:lastPrinted>
  <dcterms:created xsi:type="dcterms:W3CDTF">2019-12-24T09:28:06Z</dcterms:created>
  <dcterms:modified xsi:type="dcterms:W3CDTF">2022-07-05T06:51:09Z</dcterms:modified>
</cp:coreProperties>
</file>